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840" activeTab="0"/>
  </bookViews>
  <sheets>
    <sheet name="表4" sheetId="1" r:id="rId1"/>
  </sheets>
  <definedNames>
    <definedName name="_xlnm.Print_Titles" localSheetId="0">'表4'!$4:$6</definedName>
  </definedNames>
  <calcPr fullCalcOnLoad="1" refMode="R1C1"/>
</workbook>
</file>

<file path=xl/sharedStrings.xml><?xml version="1.0" encoding="utf-8"?>
<sst xmlns="http://schemas.openxmlformats.org/spreadsheetml/2006/main" count="115" uniqueCount="111">
  <si>
    <t>单位：万元</t>
  </si>
  <si>
    <t>科目</t>
  </si>
  <si>
    <t>科目编码</t>
  </si>
  <si>
    <t>科目名称</t>
  </si>
  <si>
    <t>基本支出</t>
  </si>
  <si>
    <t>项目支出</t>
  </si>
  <si>
    <t>2013年执行数</t>
  </si>
  <si>
    <t>2014年预算数</t>
  </si>
  <si>
    <t>2014年预算数比2013年执行数</t>
  </si>
  <si>
    <t>2014年预算数比2013年执行数（扣除发改委安排的基建）</t>
  </si>
  <si>
    <t>执行数</t>
  </si>
  <si>
    <t>扣除发改委安排的基建后执行数</t>
  </si>
  <si>
    <t>年初预算数</t>
  </si>
  <si>
    <t>扣除发改委安排的基建后预算数</t>
  </si>
  <si>
    <t>小计</t>
  </si>
  <si>
    <t>当年财政拨款数</t>
  </si>
  <si>
    <t>当年国库集中支付结余数</t>
  </si>
  <si>
    <t>增减额</t>
  </si>
  <si>
    <t>增减%</t>
  </si>
  <si>
    <t>201</t>
  </si>
  <si>
    <t>一般公共服务</t>
  </si>
  <si>
    <t>20126</t>
  </si>
  <si>
    <t>档案事务</t>
  </si>
  <si>
    <t>2012604</t>
  </si>
  <si>
    <t xml:space="preserve">  档案馆</t>
  </si>
  <si>
    <t>202</t>
  </si>
  <si>
    <t>外交</t>
  </si>
  <si>
    <t>20204</t>
  </si>
  <si>
    <t>国际组织</t>
  </si>
  <si>
    <t>2020401</t>
  </si>
  <si>
    <t xml:space="preserve">  国际组织会费</t>
  </si>
  <si>
    <t>205</t>
  </si>
  <si>
    <t>20508</t>
  </si>
  <si>
    <t>2050802</t>
  </si>
  <si>
    <t xml:space="preserve">  干部教育</t>
  </si>
  <si>
    <t>206</t>
  </si>
  <si>
    <t>科学技术</t>
  </si>
  <si>
    <t>20603</t>
  </si>
  <si>
    <t>应用研究</t>
  </si>
  <si>
    <t>2060301</t>
  </si>
  <si>
    <t xml:space="preserve">  机构运行</t>
  </si>
  <si>
    <t>207</t>
  </si>
  <si>
    <t>文化体育与传媒</t>
  </si>
  <si>
    <t>20705</t>
  </si>
  <si>
    <t>新闻出版</t>
  </si>
  <si>
    <t>2070505</t>
  </si>
  <si>
    <t xml:space="preserve">  出版发行</t>
  </si>
  <si>
    <t>20799</t>
  </si>
  <si>
    <t>其他文化体育与传媒支出</t>
  </si>
  <si>
    <t>2079999</t>
  </si>
  <si>
    <t xml:space="preserve">  其他文化体育与传媒支出</t>
  </si>
  <si>
    <t>208</t>
  </si>
  <si>
    <t>社会保障和就业</t>
  </si>
  <si>
    <t>20805</t>
  </si>
  <si>
    <t>行政事业单位离退休</t>
  </si>
  <si>
    <t>2080501</t>
  </si>
  <si>
    <t xml:space="preserve">  归口管理的行政单位离退休</t>
  </si>
  <si>
    <t>2080502</t>
  </si>
  <si>
    <t xml:space="preserve">  事业单位离退休</t>
  </si>
  <si>
    <t>2080503</t>
  </si>
  <si>
    <t xml:space="preserve">  离退休人员管理机构</t>
  </si>
  <si>
    <t>210</t>
  </si>
  <si>
    <t>医疗卫生</t>
  </si>
  <si>
    <t>21005</t>
  </si>
  <si>
    <t>医疗保障</t>
  </si>
  <si>
    <t>2100501</t>
  </si>
  <si>
    <t xml:space="preserve">  行政单位医疗</t>
  </si>
  <si>
    <t>215</t>
  </si>
  <si>
    <t>资源勘探电力信息等事务</t>
  </si>
  <si>
    <t>21505</t>
  </si>
  <si>
    <t>工业和信息产业监管支出</t>
  </si>
  <si>
    <t>2150599</t>
  </si>
  <si>
    <t xml:space="preserve">  其他工业和信息产业监管支出</t>
  </si>
  <si>
    <t>21507</t>
  </si>
  <si>
    <t>国有资产监管</t>
  </si>
  <si>
    <t>2150701</t>
  </si>
  <si>
    <t xml:space="preserve">  行政运行</t>
  </si>
  <si>
    <t>2150702</t>
  </si>
  <si>
    <t xml:space="preserve">  一般行政管理事务</t>
  </si>
  <si>
    <t>2150703</t>
  </si>
  <si>
    <t xml:space="preserve">  机关服务</t>
  </si>
  <si>
    <t>2150704</t>
  </si>
  <si>
    <t xml:space="preserve">  国有企业监事会专项</t>
  </si>
  <si>
    <t>2150705</t>
  </si>
  <si>
    <t xml:space="preserve">  中央企业专项管理</t>
  </si>
  <si>
    <t>2150799</t>
  </si>
  <si>
    <t xml:space="preserve">  其他国有资产监管支出</t>
  </si>
  <si>
    <t>220</t>
  </si>
  <si>
    <t>国土资源气象等事务</t>
  </si>
  <si>
    <t>22001</t>
  </si>
  <si>
    <t>国土资源事务</t>
  </si>
  <si>
    <t>2200115</t>
  </si>
  <si>
    <t xml:space="preserve">  地质转产项目财政贴息</t>
  </si>
  <si>
    <t>2200120</t>
  </si>
  <si>
    <t xml:space="preserve">  矿产资源专项收入安排的支出</t>
  </si>
  <si>
    <t>221</t>
  </si>
  <si>
    <t>住房保障支出</t>
  </si>
  <si>
    <t>22102</t>
  </si>
  <si>
    <t>住房改革支出</t>
  </si>
  <si>
    <t>2210201</t>
  </si>
  <si>
    <t xml:space="preserve">  住房公积金</t>
  </si>
  <si>
    <t>2210202</t>
  </si>
  <si>
    <t xml:space="preserve">  提租补贴</t>
  </si>
  <si>
    <t>2210203</t>
  </si>
  <si>
    <t xml:space="preserve">  购房补贴</t>
  </si>
  <si>
    <t>教育支出</t>
  </si>
  <si>
    <t>进修及培训</t>
  </si>
  <si>
    <t>培训支出</t>
  </si>
  <si>
    <t>合计</t>
  </si>
  <si>
    <t>表4  财政拨款支出预算表</t>
  </si>
  <si>
    <t>-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</si>
</sst>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0%"/>
    <numFmt numFmtId="178" formatCode="0.00_);[Red]\(0.00\)"/>
    <numFmt numFmtId="179" formatCode="0.0000_);[Red]\(0.0000\)"/>
    <numFmt numFmtId="180" formatCode="0.00_ 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6"/>
      <name val="黑体"/>
      <family val="0"/>
    </font>
    <font>
      <sz val="12"/>
      <name val="黑体"/>
      <family val="0"/>
    </font>
    <font>
      <sz val="16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23" fillId="0" borderId="0" xfId="40" applyFont="1" applyAlignment="1">
      <alignment vertical="center" wrapText="1" shrinkToFit="1"/>
      <protection/>
    </xf>
    <xf numFmtId="0" fontId="21" fillId="0" borderId="0" xfId="41" applyNumberFormat="1" applyFont="1" applyFill="1" applyAlignment="1" applyProtection="1">
      <alignment horizontal="right" vertical="center" wrapText="1" shrinkToFit="1"/>
      <protection/>
    </xf>
    <xf numFmtId="0" fontId="21" fillId="0" borderId="0" xfId="41" applyNumberFormat="1" applyFont="1" applyFill="1" applyAlignment="1" applyProtection="1">
      <alignment horizontal="center" vertical="center" wrapText="1" shrinkToFit="1"/>
      <protection/>
    </xf>
    <xf numFmtId="43" fontId="21" fillId="0" borderId="0" xfId="52" applyFont="1" applyFill="1" applyAlignment="1" applyProtection="1">
      <alignment horizontal="center" vertical="center" wrapText="1" shrinkToFit="1"/>
      <protection/>
    </xf>
    <xf numFmtId="0" fontId="8" fillId="0" borderId="0" xfId="41" applyAlignment="1">
      <alignment wrapText="1" shrinkToFit="1"/>
      <protection/>
    </xf>
    <xf numFmtId="43" fontId="25" fillId="0" borderId="0" xfId="52" applyFont="1" applyAlignment="1">
      <alignment horizontal="center" vertical="center" wrapText="1" shrinkToFit="1"/>
    </xf>
    <xf numFmtId="0" fontId="8" fillId="0" borderId="0" xfId="41" applyAlignment="1">
      <alignment horizontal="center" wrapText="1" shrinkToFit="1"/>
      <protection/>
    </xf>
    <xf numFmtId="43" fontId="26" fillId="0" borderId="0" xfId="52" applyFont="1" applyAlignment="1">
      <alignment horizontal="center" vertical="center" wrapText="1" shrinkToFit="1"/>
    </xf>
    <xf numFmtId="0" fontId="21" fillId="0" borderId="10" xfId="41" applyNumberFormat="1" applyFont="1" applyFill="1" applyBorder="1" applyAlignment="1" applyProtection="1">
      <alignment horizontal="center" vertical="center" wrapText="1" shrinkToFit="1"/>
      <protection/>
    </xf>
    <xf numFmtId="0" fontId="21" fillId="0" borderId="11" xfId="41" applyNumberFormat="1" applyFont="1" applyFill="1" applyBorder="1" applyAlignment="1" applyProtection="1">
      <alignment horizontal="center" vertical="center" wrapText="1" shrinkToFit="1"/>
      <protection/>
    </xf>
    <xf numFmtId="43" fontId="21" fillId="0" borderId="10" xfId="52" applyFont="1" applyFill="1" applyBorder="1" applyAlignment="1" applyProtection="1">
      <alignment horizontal="center" vertical="center" wrapText="1" shrinkToFit="1"/>
      <protection/>
    </xf>
    <xf numFmtId="0" fontId="21" fillId="0" borderId="12" xfId="41" applyNumberFormat="1" applyFont="1" applyFill="1" applyBorder="1" applyAlignment="1" applyProtection="1">
      <alignment horizontal="center" vertical="center" wrapText="1" shrinkToFit="1"/>
      <protection/>
    </xf>
    <xf numFmtId="0" fontId="21" fillId="0" borderId="13" xfId="41" applyNumberFormat="1" applyFont="1" applyFill="1" applyBorder="1" applyAlignment="1" applyProtection="1">
      <alignment vertical="center" wrapText="1" shrinkToFit="1"/>
      <protection/>
    </xf>
    <xf numFmtId="0" fontId="27" fillId="0" borderId="10" xfId="0" applyFont="1" applyBorder="1" applyAlignment="1">
      <alignment vertical="center" wrapText="1" shrinkToFit="1"/>
    </xf>
    <xf numFmtId="0" fontId="27" fillId="0" borderId="10" xfId="0" applyFont="1" applyBorder="1" applyAlignment="1">
      <alignment horizontal="left" vertical="center" wrapText="1" shrinkToFit="1"/>
    </xf>
    <xf numFmtId="4" fontId="27" fillId="0" borderId="10" xfId="0" applyNumberFormat="1" applyFont="1" applyBorder="1" applyAlignment="1">
      <alignment horizontal="center" vertical="center" wrapText="1" shrinkToFit="1"/>
    </xf>
    <xf numFmtId="43" fontId="21" fillId="0" borderId="10" xfId="52" applyFont="1" applyBorder="1" applyAlignment="1">
      <alignment horizontal="center" vertical="center" wrapText="1" shrinkToFit="1"/>
    </xf>
    <xf numFmtId="10" fontId="27" fillId="0" borderId="10" xfId="0" applyNumberFormat="1" applyFont="1" applyBorder="1" applyAlignment="1">
      <alignment horizontal="center" vertical="center" wrapText="1" shrinkToFit="1"/>
    </xf>
    <xf numFmtId="0" fontId="27" fillId="0" borderId="10" xfId="0" applyFont="1" applyBorder="1" applyAlignment="1">
      <alignment horizontal="center" vertical="center" wrapText="1" shrinkToFit="1"/>
    </xf>
    <xf numFmtId="43" fontId="21" fillId="0" borderId="10" xfId="52" applyFont="1" applyBorder="1" applyAlignment="1">
      <alignment horizontal="left" vertical="center" wrapText="1" shrinkToFit="1"/>
    </xf>
    <xf numFmtId="10" fontId="8" fillId="0" borderId="0" xfId="41" applyNumberFormat="1" applyAlignment="1">
      <alignment wrapText="1" shrinkToFit="1"/>
      <protection/>
    </xf>
    <xf numFmtId="10" fontId="21" fillId="0" borderId="11" xfId="41" applyNumberFormat="1" applyFont="1" applyFill="1" applyBorder="1" applyAlignment="1" applyProtection="1">
      <alignment horizontal="center" vertical="center" wrapText="1" shrinkToFit="1"/>
      <protection/>
    </xf>
    <xf numFmtId="10" fontId="27" fillId="0" borderId="10" xfId="0" applyNumberFormat="1" applyFont="1" applyFill="1" applyBorder="1" applyAlignment="1">
      <alignment horizontal="center" vertical="center" wrapText="1" shrinkToFit="1"/>
    </xf>
    <xf numFmtId="0" fontId="27" fillId="0" borderId="14" xfId="0" applyFont="1" applyBorder="1" applyAlignment="1">
      <alignment horizontal="center" vertical="center" wrapText="1" shrinkToFit="1"/>
    </xf>
    <xf numFmtId="0" fontId="27" fillId="0" borderId="15" xfId="0" applyFont="1" applyBorder="1" applyAlignment="1">
      <alignment horizontal="center" vertical="center" wrapText="1" shrinkToFit="1"/>
    </xf>
    <xf numFmtId="0" fontId="21" fillId="0" borderId="14" xfId="41" applyNumberFormat="1" applyFont="1" applyFill="1" applyBorder="1" applyAlignment="1" applyProtection="1">
      <alignment horizontal="center" vertical="center" wrapText="1" shrinkToFit="1"/>
      <protection/>
    </xf>
    <xf numFmtId="0" fontId="21" fillId="0" borderId="16" xfId="41" applyNumberFormat="1" applyFont="1" applyFill="1" applyBorder="1" applyAlignment="1" applyProtection="1">
      <alignment horizontal="center" vertical="center" wrapText="1" shrinkToFit="1"/>
      <protection/>
    </xf>
    <xf numFmtId="0" fontId="21" fillId="0" borderId="15" xfId="41" applyNumberFormat="1" applyFont="1" applyFill="1" applyBorder="1" applyAlignment="1" applyProtection="1">
      <alignment horizontal="center" vertical="center" wrapText="1" shrinkToFit="1"/>
      <protection/>
    </xf>
    <xf numFmtId="0" fontId="21" fillId="0" borderId="11" xfId="41" applyNumberFormat="1" applyFont="1" applyFill="1" applyBorder="1" applyAlignment="1" applyProtection="1">
      <alignment horizontal="center" vertical="center" wrapText="1" shrinkToFit="1"/>
      <protection/>
    </xf>
    <xf numFmtId="0" fontId="21" fillId="0" borderId="13" xfId="41" applyNumberFormat="1" applyFont="1" applyFill="1" applyBorder="1" applyAlignment="1" applyProtection="1">
      <alignment horizontal="center" vertical="center" wrapText="1" shrinkToFit="1"/>
      <protection/>
    </xf>
    <xf numFmtId="0" fontId="22" fillId="0" borderId="0" xfId="41" applyNumberFormat="1" applyFont="1" applyFill="1" applyAlignment="1" applyProtection="1">
      <alignment horizontal="center" vertical="center" wrapText="1" shrinkToFit="1"/>
      <protection/>
    </xf>
    <xf numFmtId="43" fontId="24" fillId="0" borderId="0" xfId="52" applyFont="1" applyFill="1" applyAlignment="1" applyProtection="1">
      <alignment vertical="center" wrapText="1" shrinkToFit="1"/>
      <protection/>
    </xf>
    <xf numFmtId="0" fontId="21" fillId="0" borderId="0" xfId="41" applyNumberFormat="1" applyFont="1" applyFill="1" applyAlignment="1" applyProtection="1">
      <alignment horizontal="left" vertical="center" wrapText="1" shrinkToFit="1"/>
      <protection/>
    </xf>
    <xf numFmtId="0" fontId="21" fillId="0" borderId="17" xfId="41" applyNumberFormat="1" applyFont="1" applyFill="1" applyBorder="1" applyAlignment="1" applyProtection="1">
      <alignment horizontal="right" vertical="center" wrapText="1" shrinkToFit="1"/>
      <protection/>
    </xf>
    <xf numFmtId="0" fontId="21" fillId="0" borderId="18" xfId="41" applyNumberFormat="1" applyFont="1" applyFill="1" applyBorder="1" applyAlignment="1" applyProtection="1">
      <alignment horizontal="center" vertical="center" wrapText="1" shrinkToFit="1"/>
      <protection/>
    </xf>
    <xf numFmtId="0" fontId="21" fillId="0" borderId="19" xfId="41" applyNumberFormat="1" applyFont="1" applyFill="1" applyBorder="1" applyAlignment="1" applyProtection="1">
      <alignment horizontal="center" vertical="center" wrapText="1" shrinkToFit="1"/>
      <protection/>
    </xf>
    <xf numFmtId="0" fontId="21" fillId="0" borderId="20" xfId="41" applyNumberFormat="1" applyFont="1" applyFill="1" applyBorder="1" applyAlignment="1" applyProtection="1">
      <alignment horizontal="center" vertical="center" wrapText="1" shrinkToFit="1"/>
      <protection/>
    </xf>
    <xf numFmtId="0" fontId="21" fillId="0" borderId="21" xfId="41" applyNumberFormat="1" applyFont="1" applyFill="1" applyBorder="1" applyAlignment="1" applyProtection="1">
      <alignment horizontal="center" vertical="center" wrapText="1" shrinkToFi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04-分类改革-预算表" xfId="40"/>
    <cellStyle name="常规_附件：2013年部门预算公开表格-部门预算编制通知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showGridLines="0" tabSelected="1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Q20" sqref="Q20"/>
    </sheetView>
  </sheetViews>
  <sheetFormatPr defaultColWidth="8.00390625" defaultRowHeight="14.25"/>
  <cols>
    <col min="1" max="1" width="7.75390625" style="5" customWidth="1"/>
    <col min="2" max="2" width="11.375" style="5" customWidth="1"/>
    <col min="3" max="3" width="11.875" style="5" customWidth="1"/>
    <col min="4" max="4" width="10.875" style="7" customWidth="1"/>
    <col min="5" max="5" width="10.125" style="6" customWidth="1"/>
    <col min="6" max="6" width="9.25390625" style="5" customWidth="1"/>
    <col min="7" max="7" width="10.875" style="5" customWidth="1"/>
    <col min="8" max="8" width="9.75390625" style="5" customWidth="1"/>
    <col min="9" max="9" width="8.625" style="5" customWidth="1"/>
    <col min="10" max="10" width="11.25390625" style="5" customWidth="1"/>
    <col min="11" max="11" width="9.50390625" style="5" customWidth="1"/>
    <col min="12" max="12" width="7.625" style="21" customWidth="1"/>
    <col min="13" max="13" width="8.75390625" style="5" customWidth="1"/>
    <col min="14" max="14" width="7.25390625" style="5" customWidth="1"/>
    <col min="15" max="16384" width="8.00390625" style="5" customWidth="1"/>
  </cols>
  <sheetData>
    <row r="1" spans="1:5" ht="18.75" customHeight="1">
      <c r="A1" s="1"/>
      <c r="B1" s="2"/>
      <c r="C1" s="2"/>
      <c r="D1" s="3"/>
      <c r="E1" s="4"/>
    </row>
    <row r="2" spans="1:14" ht="33.75" customHeight="1">
      <c r="A2" s="31" t="s">
        <v>109</v>
      </c>
      <c r="B2" s="31"/>
      <c r="C2" s="31"/>
      <c r="D2" s="31"/>
      <c r="E2" s="32"/>
      <c r="F2" s="31"/>
      <c r="G2" s="31"/>
      <c r="H2" s="31"/>
      <c r="I2" s="31"/>
      <c r="J2" s="31"/>
      <c r="K2" s="31"/>
      <c r="L2" s="31"/>
      <c r="M2" s="31"/>
      <c r="N2" s="31"/>
    </row>
    <row r="3" spans="1:14" ht="10.5" customHeight="1">
      <c r="A3" s="33"/>
      <c r="B3" s="33"/>
      <c r="C3" s="33"/>
      <c r="D3" s="33"/>
      <c r="M3" s="34" t="s">
        <v>0</v>
      </c>
      <c r="N3" s="34"/>
    </row>
    <row r="4" spans="1:14" ht="25.5" customHeight="1">
      <c r="A4" s="26" t="s">
        <v>1</v>
      </c>
      <c r="B4" s="28"/>
      <c r="C4" s="26" t="s">
        <v>6</v>
      </c>
      <c r="D4" s="27"/>
      <c r="E4" s="27"/>
      <c r="F4" s="28"/>
      <c r="G4" s="26" t="s">
        <v>7</v>
      </c>
      <c r="H4" s="27"/>
      <c r="I4" s="27"/>
      <c r="J4" s="28"/>
      <c r="K4" s="35" t="s">
        <v>8</v>
      </c>
      <c r="L4" s="36"/>
      <c r="M4" s="35" t="s">
        <v>9</v>
      </c>
      <c r="N4" s="36"/>
    </row>
    <row r="5" spans="1:14" ht="25.5" customHeight="1">
      <c r="A5" s="29" t="s">
        <v>2</v>
      </c>
      <c r="B5" s="29" t="s">
        <v>3</v>
      </c>
      <c r="C5" s="26" t="s">
        <v>10</v>
      </c>
      <c r="D5" s="27"/>
      <c r="E5" s="28"/>
      <c r="F5" s="29" t="s">
        <v>11</v>
      </c>
      <c r="G5" s="26" t="s">
        <v>12</v>
      </c>
      <c r="H5" s="27"/>
      <c r="I5" s="28"/>
      <c r="J5" s="29" t="s">
        <v>13</v>
      </c>
      <c r="K5" s="37"/>
      <c r="L5" s="38"/>
      <c r="M5" s="37"/>
      <c r="N5" s="38"/>
    </row>
    <row r="6" spans="1:14" ht="25.5" customHeight="1">
      <c r="A6" s="30"/>
      <c r="B6" s="30"/>
      <c r="C6" s="9" t="s">
        <v>14</v>
      </c>
      <c r="D6" s="9" t="s">
        <v>15</v>
      </c>
      <c r="E6" s="11" t="s">
        <v>16</v>
      </c>
      <c r="F6" s="30"/>
      <c r="G6" s="12" t="s">
        <v>14</v>
      </c>
      <c r="H6" s="12" t="s">
        <v>4</v>
      </c>
      <c r="I6" s="13" t="s">
        <v>5</v>
      </c>
      <c r="J6" s="30"/>
      <c r="K6" s="10" t="s">
        <v>17</v>
      </c>
      <c r="L6" s="22" t="s">
        <v>18</v>
      </c>
      <c r="M6" s="10" t="s">
        <v>17</v>
      </c>
      <c r="N6" s="10" t="s">
        <v>18</v>
      </c>
    </row>
    <row r="7" spans="1:14" ht="30" customHeight="1">
      <c r="A7" s="14" t="s">
        <v>19</v>
      </c>
      <c r="B7" s="15" t="s">
        <v>20</v>
      </c>
      <c r="C7" s="16">
        <f>D7+E7</f>
        <v>232.8</v>
      </c>
      <c r="D7" s="16">
        <v>232.8</v>
      </c>
      <c r="E7" s="17"/>
      <c r="F7" s="16">
        <f>C7</f>
        <v>232.8</v>
      </c>
      <c r="G7" s="16">
        <f>H7+I7</f>
        <v>236</v>
      </c>
      <c r="H7" s="16">
        <v>236</v>
      </c>
      <c r="I7" s="16"/>
      <c r="J7" s="16">
        <f>G7</f>
        <v>236</v>
      </c>
      <c r="K7" s="16">
        <f>G7-C7</f>
        <v>3.1999999999999886</v>
      </c>
      <c r="L7" s="18">
        <f>K7/C7*100%</f>
        <v>0.013745704467353903</v>
      </c>
      <c r="M7" s="16">
        <f>J7-F7</f>
        <v>3.1999999999999886</v>
      </c>
      <c r="N7" s="18">
        <f>M7/F7*100%</f>
        <v>0.013745704467353903</v>
      </c>
    </row>
    <row r="8" spans="1:14" ht="30" customHeight="1">
      <c r="A8" s="14" t="s">
        <v>21</v>
      </c>
      <c r="B8" s="15" t="s">
        <v>22</v>
      </c>
      <c r="C8" s="16">
        <f aca="true" t="shared" si="0" ref="C8:C51">D8+E8</f>
        <v>232.8</v>
      </c>
      <c r="D8" s="16">
        <v>232.8</v>
      </c>
      <c r="E8" s="17"/>
      <c r="F8" s="16">
        <f aca="true" t="shared" si="1" ref="F8:F32">C8</f>
        <v>232.8</v>
      </c>
      <c r="G8" s="16">
        <f aca="true" t="shared" si="2" ref="G8:G51">H8+I8</f>
        <v>236</v>
      </c>
      <c r="H8" s="16">
        <v>236</v>
      </c>
      <c r="I8" s="16"/>
      <c r="J8" s="16">
        <f aca="true" t="shared" si="3" ref="J8:J32">G8</f>
        <v>236</v>
      </c>
      <c r="K8" s="16">
        <f aca="true" t="shared" si="4" ref="K8:K51">G8-C8</f>
        <v>3.1999999999999886</v>
      </c>
      <c r="L8" s="18">
        <f aca="true" t="shared" si="5" ref="L8:L52">K8/C8*100%</f>
        <v>0.013745704467353903</v>
      </c>
      <c r="M8" s="16">
        <f aca="true" t="shared" si="6" ref="M8:M51">J8-F8</f>
        <v>3.1999999999999886</v>
      </c>
      <c r="N8" s="18">
        <f aca="true" t="shared" si="7" ref="N8:N52">M8/F8*100%</f>
        <v>0.013745704467353903</v>
      </c>
    </row>
    <row r="9" spans="1:14" ht="30" customHeight="1">
      <c r="A9" s="14" t="s">
        <v>23</v>
      </c>
      <c r="B9" s="15" t="s">
        <v>24</v>
      </c>
      <c r="C9" s="16">
        <f t="shared" si="0"/>
        <v>232.8</v>
      </c>
      <c r="D9" s="16">
        <v>232.8</v>
      </c>
      <c r="E9" s="17"/>
      <c r="F9" s="16">
        <f t="shared" si="1"/>
        <v>232.8</v>
      </c>
      <c r="G9" s="16">
        <f t="shared" si="2"/>
        <v>236</v>
      </c>
      <c r="H9" s="16">
        <v>236</v>
      </c>
      <c r="I9" s="16"/>
      <c r="J9" s="16">
        <f t="shared" si="3"/>
        <v>236</v>
      </c>
      <c r="K9" s="16">
        <f t="shared" si="4"/>
        <v>3.1999999999999886</v>
      </c>
      <c r="L9" s="18">
        <f t="shared" si="5"/>
        <v>0.013745704467353903</v>
      </c>
      <c r="M9" s="16">
        <f t="shared" si="6"/>
        <v>3.1999999999999886</v>
      </c>
      <c r="N9" s="18">
        <f t="shared" si="7"/>
        <v>0.013745704467353903</v>
      </c>
    </row>
    <row r="10" spans="1:14" ht="30" customHeight="1">
      <c r="A10" s="14" t="s">
        <v>25</v>
      </c>
      <c r="B10" s="15" t="s">
        <v>26</v>
      </c>
      <c r="C10" s="16">
        <f t="shared" si="0"/>
        <v>518.25</v>
      </c>
      <c r="D10" s="16">
        <v>374.11</v>
      </c>
      <c r="E10" s="11">
        <v>144.14</v>
      </c>
      <c r="F10" s="16">
        <f t="shared" si="1"/>
        <v>518.25</v>
      </c>
      <c r="G10" s="16">
        <f t="shared" si="2"/>
        <v>520.65</v>
      </c>
      <c r="H10" s="16"/>
      <c r="I10" s="16">
        <v>520.65</v>
      </c>
      <c r="J10" s="16">
        <f t="shared" si="3"/>
        <v>520.65</v>
      </c>
      <c r="K10" s="16">
        <f t="shared" si="4"/>
        <v>2.3999999999999773</v>
      </c>
      <c r="L10" s="18">
        <f t="shared" si="5"/>
        <v>0.004630969609261896</v>
      </c>
      <c r="M10" s="16">
        <f t="shared" si="6"/>
        <v>2.3999999999999773</v>
      </c>
      <c r="N10" s="18">
        <f t="shared" si="7"/>
        <v>0.004630969609261896</v>
      </c>
    </row>
    <row r="11" spans="1:14" ht="30" customHeight="1">
      <c r="A11" s="14" t="s">
        <v>27</v>
      </c>
      <c r="B11" s="15" t="s">
        <v>28</v>
      </c>
      <c r="C11" s="16">
        <f t="shared" si="0"/>
        <v>518.25</v>
      </c>
      <c r="D11" s="16">
        <v>374.11</v>
      </c>
      <c r="E11" s="11">
        <v>144.14</v>
      </c>
      <c r="F11" s="16">
        <f t="shared" si="1"/>
        <v>518.25</v>
      </c>
      <c r="G11" s="16">
        <f t="shared" si="2"/>
        <v>520.65</v>
      </c>
      <c r="H11" s="16"/>
      <c r="I11" s="16">
        <v>520.65</v>
      </c>
      <c r="J11" s="16">
        <f t="shared" si="3"/>
        <v>520.65</v>
      </c>
      <c r="K11" s="16">
        <f t="shared" si="4"/>
        <v>2.3999999999999773</v>
      </c>
      <c r="L11" s="18">
        <f t="shared" si="5"/>
        <v>0.004630969609261896</v>
      </c>
      <c r="M11" s="16">
        <f t="shared" si="6"/>
        <v>2.3999999999999773</v>
      </c>
      <c r="N11" s="18">
        <f t="shared" si="7"/>
        <v>0.004630969609261896</v>
      </c>
    </row>
    <row r="12" spans="1:14" ht="30" customHeight="1">
      <c r="A12" s="14" t="s">
        <v>29</v>
      </c>
      <c r="B12" s="15" t="s">
        <v>30</v>
      </c>
      <c r="C12" s="16">
        <f t="shared" si="0"/>
        <v>518.25</v>
      </c>
      <c r="D12" s="16">
        <v>374.11</v>
      </c>
      <c r="E12" s="11">
        <v>144.14</v>
      </c>
      <c r="F12" s="16">
        <f t="shared" si="1"/>
        <v>518.25</v>
      </c>
      <c r="G12" s="16">
        <f t="shared" si="2"/>
        <v>520.65</v>
      </c>
      <c r="H12" s="16"/>
      <c r="I12" s="16">
        <v>520.65</v>
      </c>
      <c r="J12" s="16">
        <f t="shared" si="3"/>
        <v>520.65</v>
      </c>
      <c r="K12" s="16">
        <f t="shared" si="4"/>
        <v>2.3999999999999773</v>
      </c>
      <c r="L12" s="18">
        <f t="shared" si="5"/>
        <v>0.004630969609261896</v>
      </c>
      <c r="M12" s="16">
        <f t="shared" si="6"/>
        <v>2.3999999999999773</v>
      </c>
      <c r="N12" s="18">
        <f t="shared" si="7"/>
        <v>0.004630969609261896</v>
      </c>
    </row>
    <row r="13" spans="1:14" ht="30" customHeight="1">
      <c r="A13" s="14" t="s">
        <v>31</v>
      </c>
      <c r="B13" s="15" t="s">
        <v>105</v>
      </c>
      <c r="C13" s="16">
        <f t="shared" si="0"/>
        <v>886.11</v>
      </c>
      <c r="D13" s="16">
        <v>886.11</v>
      </c>
      <c r="E13" s="11"/>
      <c r="F13" s="16">
        <f t="shared" si="1"/>
        <v>886.11</v>
      </c>
      <c r="G13" s="16">
        <f t="shared" si="2"/>
        <v>2102.2200000000003</v>
      </c>
      <c r="H13" s="16">
        <f>H14</f>
        <v>327.11</v>
      </c>
      <c r="I13" s="16">
        <f>I14</f>
        <v>1775.1100000000001</v>
      </c>
      <c r="J13" s="16">
        <f t="shared" si="3"/>
        <v>2102.2200000000003</v>
      </c>
      <c r="K13" s="16">
        <f t="shared" si="4"/>
        <v>1216.1100000000001</v>
      </c>
      <c r="L13" s="18">
        <f t="shared" si="5"/>
        <v>1.372414260080577</v>
      </c>
      <c r="M13" s="16">
        <f t="shared" si="6"/>
        <v>1216.1100000000001</v>
      </c>
      <c r="N13" s="18">
        <f t="shared" si="7"/>
        <v>1.372414260080577</v>
      </c>
    </row>
    <row r="14" spans="1:14" ht="30" customHeight="1">
      <c r="A14" s="14" t="s">
        <v>32</v>
      </c>
      <c r="B14" s="15" t="s">
        <v>106</v>
      </c>
      <c r="C14" s="16">
        <f t="shared" si="0"/>
        <v>886.11</v>
      </c>
      <c r="D14" s="16">
        <v>886.11</v>
      </c>
      <c r="E14" s="11"/>
      <c r="F14" s="16">
        <f t="shared" si="1"/>
        <v>886.11</v>
      </c>
      <c r="G14" s="16">
        <f t="shared" si="2"/>
        <v>2102.2200000000003</v>
      </c>
      <c r="H14" s="16">
        <f>H15+H16</f>
        <v>327.11</v>
      </c>
      <c r="I14" s="16">
        <f>I15+I16</f>
        <v>1775.1100000000001</v>
      </c>
      <c r="J14" s="16">
        <f t="shared" si="3"/>
        <v>2102.2200000000003</v>
      </c>
      <c r="K14" s="16">
        <f t="shared" si="4"/>
        <v>1216.1100000000001</v>
      </c>
      <c r="L14" s="18">
        <f t="shared" si="5"/>
        <v>1.372414260080577</v>
      </c>
      <c r="M14" s="16">
        <f t="shared" si="6"/>
        <v>1216.1100000000001</v>
      </c>
      <c r="N14" s="18">
        <f t="shared" si="7"/>
        <v>1.372414260080577</v>
      </c>
    </row>
    <row r="15" spans="1:14" ht="30" customHeight="1">
      <c r="A15" s="14" t="s">
        <v>33</v>
      </c>
      <c r="B15" s="15" t="s">
        <v>34</v>
      </c>
      <c r="C15" s="16">
        <f t="shared" si="0"/>
        <v>886.11</v>
      </c>
      <c r="D15" s="16">
        <v>886.11</v>
      </c>
      <c r="E15" s="17"/>
      <c r="F15" s="16">
        <f t="shared" si="1"/>
        <v>886.11</v>
      </c>
      <c r="G15" s="16">
        <f t="shared" si="2"/>
        <v>1627.1100000000001</v>
      </c>
      <c r="H15" s="16">
        <v>327.11</v>
      </c>
      <c r="I15" s="16">
        <v>1300</v>
      </c>
      <c r="J15" s="16">
        <f t="shared" si="3"/>
        <v>1627.1100000000001</v>
      </c>
      <c r="K15" s="16">
        <f t="shared" si="4"/>
        <v>741.0000000000001</v>
      </c>
      <c r="L15" s="18">
        <f t="shared" si="5"/>
        <v>0.8362392930900228</v>
      </c>
      <c r="M15" s="16">
        <f t="shared" si="6"/>
        <v>741.0000000000001</v>
      </c>
      <c r="N15" s="18">
        <f t="shared" si="7"/>
        <v>0.8362392930900228</v>
      </c>
    </row>
    <row r="16" spans="1:14" ht="30" customHeight="1">
      <c r="A16" s="15">
        <v>2080503</v>
      </c>
      <c r="B16" s="15" t="s">
        <v>107</v>
      </c>
      <c r="C16" s="16"/>
      <c r="D16" s="16"/>
      <c r="E16" s="17"/>
      <c r="F16" s="16">
        <f t="shared" si="1"/>
        <v>0</v>
      </c>
      <c r="G16" s="16">
        <f t="shared" si="2"/>
        <v>475.11</v>
      </c>
      <c r="H16" s="16"/>
      <c r="I16" s="16">
        <v>475.11</v>
      </c>
      <c r="J16" s="16">
        <f t="shared" si="3"/>
        <v>475.11</v>
      </c>
      <c r="K16" s="16">
        <f t="shared" si="4"/>
        <v>475.11</v>
      </c>
      <c r="L16" s="18" t="s">
        <v>110</v>
      </c>
      <c r="M16" s="16">
        <f t="shared" si="6"/>
        <v>475.11</v>
      </c>
      <c r="N16" s="18" t="s">
        <v>110</v>
      </c>
    </row>
    <row r="17" spans="1:14" ht="30" customHeight="1">
      <c r="A17" s="14" t="s">
        <v>35</v>
      </c>
      <c r="B17" s="15" t="s">
        <v>36</v>
      </c>
      <c r="C17" s="16">
        <f t="shared" si="0"/>
        <v>4500.24</v>
      </c>
      <c r="D17" s="16"/>
      <c r="E17" s="17">
        <v>4500.24</v>
      </c>
      <c r="F17" s="16">
        <f t="shared" si="1"/>
        <v>4500.24</v>
      </c>
      <c r="G17" s="16">
        <f t="shared" si="2"/>
        <v>18425.55</v>
      </c>
      <c r="H17" s="16">
        <f>H18</f>
        <v>18425.55</v>
      </c>
      <c r="I17" s="16"/>
      <c r="J17" s="16">
        <f t="shared" si="3"/>
        <v>18425.55</v>
      </c>
      <c r="K17" s="16">
        <f t="shared" si="4"/>
        <v>13925.31</v>
      </c>
      <c r="L17" s="18">
        <f t="shared" si="5"/>
        <v>3.094348301423924</v>
      </c>
      <c r="M17" s="16">
        <f t="shared" si="6"/>
        <v>13925.31</v>
      </c>
      <c r="N17" s="18">
        <f t="shared" si="7"/>
        <v>3.094348301423924</v>
      </c>
    </row>
    <row r="18" spans="1:14" ht="30" customHeight="1">
      <c r="A18" s="14" t="s">
        <v>37</v>
      </c>
      <c r="B18" s="15" t="s">
        <v>38</v>
      </c>
      <c r="C18" s="16">
        <f t="shared" si="0"/>
        <v>4500.24</v>
      </c>
      <c r="D18" s="19">
        <v>0</v>
      </c>
      <c r="E18" s="17">
        <v>4500.24</v>
      </c>
      <c r="F18" s="16">
        <f t="shared" si="1"/>
        <v>4500.24</v>
      </c>
      <c r="G18" s="16">
        <f t="shared" si="2"/>
        <v>18425.55</v>
      </c>
      <c r="H18" s="16">
        <f>H19</f>
        <v>18425.55</v>
      </c>
      <c r="I18" s="16"/>
      <c r="J18" s="16">
        <f t="shared" si="3"/>
        <v>18425.55</v>
      </c>
      <c r="K18" s="16">
        <f t="shared" si="4"/>
        <v>13925.31</v>
      </c>
      <c r="L18" s="18">
        <f t="shared" si="5"/>
        <v>3.094348301423924</v>
      </c>
      <c r="M18" s="16">
        <f t="shared" si="6"/>
        <v>13925.31</v>
      </c>
      <c r="N18" s="18">
        <f t="shared" si="7"/>
        <v>3.094348301423924</v>
      </c>
    </row>
    <row r="19" spans="1:14" ht="30" customHeight="1">
      <c r="A19" s="14" t="s">
        <v>39</v>
      </c>
      <c r="B19" s="15" t="s">
        <v>40</v>
      </c>
      <c r="C19" s="16">
        <f t="shared" si="0"/>
        <v>4500.24</v>
      </c>
      <c r="D19" s="19">
        <v>0</v>
      </c>
      <c r="E19" s="17">
        <v>4500.24</v>
      </c>
      <c r="F19" s="16">
        <f t="shared" si="1"/>
        <v>4500.24</v>
      </c>
      <c r="G19" s="16">
        <f t="shared" si="2"/>
        <v>18425.55</v>
      </c>
      <c r="H19" s="16">
        <v>18425.55</v>
      </c>
      <c r="I19" s="16"/>
      <c r="J19" s="16">
        <f t="shared" si="3"/>
        <v>18425.55</v>
      </c>
      <c r="K19" s="16">
        <f>G19-C19</f>
        <v>13925.31</v>
      </c>
      <c r="L19" s="18">
        <f t="shared" si="5"/>
        <v>3.094348301423924</v>
      </c>
      <c r="M19" s="16">
        <f>J19-F19</f>
        <v>13925.31</v>
      </c>
      <c r="N19" s="18">
        <f t="shared" si="7"/>
        <v>3.094348301423924</v>
      </c>
    </row>
    <row r="20" spans="1:14" ht="30" customHeight="1">
      <c r="A20" s="14" t="s">
        <v>41</v>
      </c>
      <c r="B20" s="15" t="s">
        <v>42</v>
      </c>
      <c r="C20" s="16">
        <f t="shared" si="0"/>
        <v>3247.12</v>
      </c>
      <c r="D20" s="16">
        <f>D21+D23</f>
        <v>1197.12</v>
      </c>
      <c r="E20" s="16">
        <v>2050</v>
      </c>
      <c r="F20" s="16">
        <f t="shared" si="1"/>
        <v>3247.12</v>
      </c>
      <c r="G20" s="16">
        <f t="shared" si="2"/>
        <v>1204.42</v>
      </c>
      <c r="H20" s="16">
        <v>1204.42</v>
      </c>
      <c r="I20" s="16"/>
      <c r="J20" s="16">
        <f t="shared" si="3"/>
        <v>1204.42</v>
      </c>
      <c r="K20" s="16">
        <f t="shared" si="4"/>
        <v>-2042.6999999999998</v>
      </c>
      <c r="L20" s="18">
        <f t="shared" si="5"/>
        <v>-0.6290805390623075</v>
      </c>
      <c r="M20" s="16">
        <f t="shared" si="6"/>
        <v>-2042.6999999999998</v>
      </c>
      <c r="N20" s="18">
        <f t="shared" si="7"/>
        <v>-0.6290805390623075</v>
      </c>
    </row>
    <row r="21" spans="1:14" ht="30" customHeight="1">
      <c r="A21" s="14" t="s">
        <v>43</v>
      </c>
      <c r="B21" s="15" t="s">
        <v>44</v>
      </c>
      <c r="C21" s="16">
        <f t="shared" si="0"/>
        <v>1197.12</v>
      </c>
      <c r="D21" s="16">
        <v>1197.12</v>
      </c>
      <c r="E21" s="17"/>
      <c r="F21" s="16">
        <f t="shared" si="1"/>
        <v>1197.12</v>
      </c>
      <c r="G21" s="16">
        <f t="shared" si="2"/>
        <v>1204.42</v>
      </c>
      <c r="H21" s="16">
        <v>1204.42</v>
      </c>
      <c r="I21" s="16"/>
      <c r="J21" s="16">
        <f t="shared" si="3"/>
        <v>1204.42</v>
      </c>
      <c r="K21" s="16">
        <f t="shared" si="4"/>
        <v>7.300000000000182</v>
      </c>
      <c r="L21" s="18">
        <f t="shared" si="5"/>
        <v>0.006097968457631802</v>
      </c>
      <c r="M21" s="16">
        <f t="shared" si="6"/>
        <v>7.300000000000182</v>
      </c>
      <c r="N21" s="18">
        <f t="shared" si="7"/>
        <v>0.006097968457631802</v>
      </c>
    </row>
    <row r="22" spans="1:14" ht="30" customHeight="1">
      <c r="A22" s="14" t="s">
        <v>45</v>
      </c>
      <c r="B22" s="15" t="s">
        <v>46</v>
      </c>
      <c r="C22" s="16">
        <f t="shared" si="0"/>
        <v>1197.12</v>
      </c>
      <c r="D22" s="16">
        <v>1197.12</v>
      </c>
      <c r="E22" s="17"/>
      <c r="F22" s="16">
        <f t="shared" si="1"/>
        <v>1197.12</v>
      </c>
      <c r="G22" s="16">
        <f t="shared" si="2"/>
        <v>1204.42</v>
      </c>
      <c r="H22" s="16">
        <v>1204.42</v>
      </c>
      <c r="I22" s="16"/>
      <c r="J22" s="16">
        <f t="shared" si="3"/>
        <v>1204.42</v>
      </c>
      <c r="K22" s="16">
        <f t="shared" si="4"/>
        <v>7.300000000000182</v>
      </c>
      <c r="L22" s="18">
        <f t="shared" si="5"/>
        <v>0.006097968457631802</v>
      </c>
      <c r="M22" s="16">
        <f t="shared" si="6"/>
        <v>7.300000000000182</v>
      </c>
      <c r="N22" s="18">
        <f t="shared" si="7"/>
        <v>0.006097968457631802</v>
      </c>
    </row>
    <row r="23" spans="1:14" ht="30" customHeight="1">
      <c r="A23" s="14" t="s">
        <v>47</v>
      </c>
      <c r="B23" s="15" t="s">
        <v>48</v>
      </c>
      <c r="C23" s="16">
        <f t="shared" si="0"/>
        <v>2050</v>
      </c>
      <c r="D23" s="16">
        <v>0</v>
      </c>
      <c r="E23" s="16">
        <v>2050</v>
      </c>
      <c r="F23" s="16">
        <f t="shared" si="1"/>
        <v>2050</v>
      </c>
      <c r="G23" s="16">
        <f t="shared" si="2"/>
        <v>0</v>
      </c>
      <c r="H23" s="16"/>
      <c r="I23" s="16"/>
      <c r="J23" s="16">
        <f t="shared" si="3"/>
        <v>0</v>
      </c>
      <c r="K23" s="16">
        <f t="shared" si="4"/>
        <v>-2050</v>
      </c>
      <c r="L23" s="18">
        <f t="shared" si="5"/>
        <v>-1</v>
      </c>
      <c r="M23" s="16">
        <f t="shared" si="6"/>
        <v>-2050</v>
      </c>
      <c r="N23" s="18">
        <f t="shared" si="7"/>
        <v>-1</v>
      </c>
    </row>
    <row r="24" spans="1:14" ht="30" customHeight="1">
      <c r="A24" s="14" t="s">
        <v>49</v>
      </c>
      <c r="B24" s="15" t="s">
        <v>50</v>
      </c>
      <c r="C24" s="16">
        <f t="shared" si="0"/>
        <v>2050</v>
      </c>
      <c r="D24" s="16">
        <v>0</v>
      </c>
      <c r="E24" s="16">
        <v>2050</v>
      </c>
      <c r="F24" s="16">
        <f t="shared" si="1"/>
        <v>2050</v>
      </c>
      <c r="G24" s="16">
        <f t="shared" si="2"/>
        <v>0</v>
      </c>
      <c r="H24" s="16"/>
      <c r="I24" s="16"/>
      <c r="J24" s="16">
        <f t="shared" si="3"/>
        <v>0</v>
      </c>
      <c r="K24" s="16">
        <f t="shared" si="4"/>
        <v>-2050</v>
      </c>
      <c r="L24" s="18">
        <f t="shared" si="5"/>
        <v>-1</v>
      </c>
      <c r="M24" s="16">
        <f t="shared" si="6"/>
        <v>-2050</v>
      </c>
      <c r="N24" s="18">
        <f t="shared" si="7"/>
        <v>-1</v>
      </c>
    </row>
    <row r="25" spans="1:14" ht="30" customHeight="1">
      <c r="A25" s="14" t="s">
        <v>51</v>
      </c>
      <c r="B25" s="15" t="s">
        <v>52</v>
      </c>
      <c r="C25" s="16">
        <f t="shared" si="0"/>
        <v>68457.98</v>
      </c>
      <c r="D25" s="16">
        <f>D26</f>
        <v>64629.04</v>
      </c>
      <c r="E25" s="17">
        <f>E26</f>
        <v>3828.94</v>
      </c>
      <c r="F25" s="16">
        <f t="shared" si="1"/>
        <v>68457.98</v>
      </c>
      <c r="G25" s="16">
        <f t="shared" si="2"/>
        <v>68915.27</v>
      </c>
      <c r="H25" s="16">
        <f>H26</f>
        <v>68915.27</v>
      </c>
      <c r="I25" s="16"/>
      <c r="J25" s="16">
        <f t="shared" si="3"/>
        <v>68915.27</v>
      </c>
      <c r="K25" s="16">
        <f t="shared" si="4"/>
        <v>457.29000000000815</v>
      </c>
      <c r="L25" s="18">
        <f t="shared" si="5"/>
        <v>0.00667986405675435</v>
      </c>
      <c r="M25" s="16">
        <f t="shared" si="6"/>
        <v>457.29000000000815</v>
      </c>
      <c r="N25" s="18">
        <f t="shared" si="7"/>
        <v>0.00667986405675435</v>
      </c>
    </row>
    <row r="26" spans="1:14" ht="30" customHeight="1">
      <c r="A26" s="14" t="s">
        <v>53</v>
      </c>
      <c r="B26" s="15" t="s">
        <v>54</v>
      </c>
      <c r="C26" s="16">
        <f t="shared" si="0"/>
        <v>68457.98</v>
      </c>
      <c r="D26" s="16">
        <f>D27+D28+D29</f>
        <v>64629.04</v>
      </c>
      <c r="E26" s="17">
        <f>SUM(E27:E29)</f>
        <v>3828.94</v>
      </c>
      <c r="F26" s="16">
        <f t="shared" si="1"/>
        <v>68457.98</v>
      </c>
      <c r="G26" s="16">
        <f t="shared" si="2"/>
        <v>68915.27</v>
      </c>
      <c r="H26" s="16">
        <f>H27+H28+H29</f>
        <v>68915.27</v>
      </c>
      <c r="I26" s="16"/>
      <c r="J26" s="16">
        <f t="shared" si="3"/>
        <v>68915.27</v>
      </c>
      <c r="K26" s="16">
        <f t="shared" si="4"/>
        <v>457.29000000000815</v>
      </c>
      <c r="L26" s="18">
        <f t="shared" si="5"/>
        <v>0.00667986405675435</v>
      </c>
      <c r="M26" s="16">
        <f t="shared" si="6"/>
        <v>457.29000000000815</v>
      </c>
      <c r="N26" s="18">
        <f t="shared" si="7"/>
        <v>0.00667986405675435</v>
      </c>
    </row>
    <row r="27" spans="1:14" ht="30" customHeight="1">
      <c r="A27" s="14" t="s">
        <v>55</v>
      </c>
      <c r="B27" s="15" t="s">
        <v>56</v>
      </c>
      <c r="C27" s="16">
        <f t="shared" si="0"/>
        <v>51161.979999999996</v>
      </c>
      <c r="D27" s="16">
        <v>48293.2</v>
      </c>
      <c r="E27" s="17">
        <v>2868.78</v>
      </c>
      <c r="F27" s="16">
        <f t="shared" si="1"/>
        <v>51161.979999999996</v>
      </c>
      <c r="G27" s="16">
        <f t="shared" si="2"/>
        <v>51396.73</v>
      </c>
      <c r="H27" s="16">
        <v>51396.73</v>
      </c>
      <c r="I27" s="16"/>
      <c r="J27" s="16">
        <f t="shared" si="3"/>
        <v>51396.73</v>
      </c>
      <c r="K27" s="16">
        <f t="shared" si="4"/>
        <v>234.75000000000728</v>
      </c>
      <c r="L27" s="23">
        <f t="shared" si="5"/>
        <v>0.004588368159324703</v>
      </c>
      <c r="M27" s="16">
        <f t="shared" si="6"/>
        <v>234.75000000000728</v>
      </c>
      <c r="N27" s="18">
        <f t="shared" si="7"/>
        <v>0.004588368159324703</v>
      </c>
    </row>
    <row r="28" spans="1:14" ht="30" customHeight="1">
      <c r="A28" s="14" t="s">
        <v>57</v>
      </c>
      <c r="B28" s="15" t="s">
        <v>58</v>
      </c>
      <c r="C28" s="16">
        <f t="shared" si="0"/>
        <v>11214.830000000002</v>
      </c>
      <c r="D28" s="16">
        <v>10309.29</v>
      </c>
      <c r="E28" s="17">
        <v>905.54</v>
      </c>
      <c r="F28" s="16">
        <f t="shared" si="1"/>
        <v>11214.830000000002</v>
      </c>
      <c r="G28" s="16">
        <f t="shared" si="2"/>
        <v>11278.02</v>
      </c>
      <c r="H28" s="16">
        <v>11278.02</v>
      </c>
      <c r="I28" s="16"/>
      <c r="J28" s="16">
        <f t="shared" si="3"/>
        <v>11278.02</v>
      </c>
      <c r="K28" s="16">
        <f t="shared" si="4"/>
        <v>63.18999999999869</v>
      </c>
      <c r="L28" s="18">
        <f t="shared" si="5"/>
        <v>0.005634503599251944</v>
      </c>
      <c r="M28" s="16">
        <f t="shared" si="6"/>
        <v>63.18999999999869</v>
      </c>
      <c r="N28" s="18">
        <f t="shared" si="7"/>
        <v>0.005634503599251944</v>
      </c>
    </row>
    <row r="29" spans="1:14" ht="30" customHeight="1">
      <c r="A29" s="14" t="s">
        <v>59</v>
      </c>
      <c r="B29" s="15" t="s">
        <v>60</v>
      </c>
      <c r="C29" s="16">
        <f t="shared" si="0"/>
        <v>6081.17</v>
      </c>
      <c r="D29" s="16">
        <v>6026.55</v>
      </c>
      <c r="E29" s="20">
        <v>54.62</v>
      </c>
      <c r="F29" s="16">
        <f t="shared" si="1"/>
        <v>6081.17</v>
      </c>
      <c r="G29" s="16">
        <f t="shared" si="2"/>
        <v>6240.52</v>
      </c>
      <c r="H29" s="16">
        <v>6240.52</v>
      </c>
      <c r="I29" s="16"/>
      <c r="J29" s="16">
        <f t="shared" si="3"/>
        <v>6240.52</v>
      </c>
      <c r="K29" s="16">
        <f t="shared" si="4"/>
        <v>159.35000000000036</v>
      </c>
      <c r="L29" s="18">
        <f t="shared" si="5"/>
        <v>0.026203839063864413</v>
      </c>
      <c r="M29" s="16">
        <f t="shared" si="6"/>
        <v>159.35000000000036</v>
      </c>
      <c r="N29" s="18">
        <f t="shared" si="7"/>
        <v>0.026203839063864413</v>
      </c>
    </row>
    <row r="30" spans="1:14" ht="30" customHeight="1">
      <c r="A30" s="14" t="s">
        <v>61</v>
      </c>
      <c r="B30" s="15" t="s">
        <v>62</v>
      </c>
      <c r="C30" s="16">
        <f t="shared" si="0"/>
        <v>5652</v>
      </c>
      <c r="D30" s="16">
        <f>D31</f>
        <v>5452</v>
      </c>
      <c r="E30" s="20">
        <v>200</v>
      </c>
      <c r="F30" s="16">
        <f t="shared" si="1"/>
        <v>5652</v>
      </c>
      <c r="G30" s="16">
        <f t="shared" si="2"/>
        <v>5652</v>
      </c>
      <c r="H30" s="16">
        <v>5652</v>
      </c>
      <c r="I30" s="16"/>
      <c r="J30" s="16">
        <f t="shared" si="3"/>
        <v>5652</v>
      </c>
      <c r="K30" s="16">
        <f t="shared" si="4"/>
        <v>0</v>
      </c>
      <c r="L30" s="18">
        <f t="shared" si="5"/>
        <v>0</v>
      </c>
      <c r="M30" s="16">
        <f t="shared" si="6"/>
        <v>0</v>
      </c>
      <c r="N30" s="18">
        <f t="shared" si="7"/>
        <v>0</v>
      </c>
    </row>
    <row r="31" spans="1:14" ht="30" customHeight="1">
      <c r="A31" s="14" t="s">
        <v>63</v>
      </c>
      <c r="B31" s="15" t="s">
        <v>64</v>
      </c>
      <c r="C31" s="16">
        <f t="shared" si="0"/>
        <v>5652</v>
      </c>
      <c r="D31" s="16">
        <f>D32</f>
        <v>5452</v>
      </c>
      <c r="E31" s="20">
        <v>200</v>
      </c>
      <c r="F31" s="16">
        <f t="shared" si="1"/>
        <v>5652</v>
      </c>
      <c r="G31" s="16">
        <f t="shared" si="2"/>
        <v>5652</v>
      </c>
      <c r="H31" s="16">
        <v>5652</v>
      </c>
      <c r="I31" s="16"/>
      <c r="J31" s="16">
        <f t="shared" si="3"/>
        <v>5652</v>
      </c>
      <c r="K31" s="16">
        <f t="shared" si="4"/>
        <v>0</v>
      </c>
      <c r="L31" s="18">
        <f t="shared" si="5"/>
        <v>0</v>
      </c>
      <c r="M31" s="16">
        <f t="shared" si="6"/>
        <v>0</v>
      </c>
      <c r="N31" s="18">
        <f t="shared" si="7"/>
        <v>0</v>
      </c>
    </row>
    <row r="32" spans="1:14" ht="30" customHeight="1">
      <c r="A32" s="14" t="s">
        <v>65</v>
      </c>
      <c r="B32" s="15" t="s">
        <v>66</v>
      </c>
      <c r="C32" s="16">
        <f t="shared" si="0"/>
        <v>5652</v>
      </c>
      <c r="D32" s="16">
        <v>5452</v>
      </c>
      <c r="E32" s="20">
        <v>200</v>
      </c>
      <c r="F32" s="16">
        <f t="shared" si="1"/>
        <v>5652</v>
      </c>
      <c r="G32" s="16">
        <f t="shared" si="2"/>
        <v>5652</v>
      </c>
      <c r="H32" s="16">
        <v>5652</v>
      </c>
      <c r="I32" s="16"/>
      <c r="J32" s="16">
        <f t="shared" si="3"/>
        <v>5652</v>
      </c>
      <c r="K32" s="16">
        <f t="shared" si="4"/>
        <v>0</v>
      </c>
      <c r="L32" s="18">
        <f t="shared" si="5"/>
        <v>0</v>
      </c>
      <c r="M32" s="16">
        <f t="shared" si="6"/>
        <v>0</v>
      </c>
      <c r="N32" s="18">
        <f t="shared" si="7"/>
        <v>0</v>
      </c>
    </row>
    <row r="33" spans="1:14" ht="33" customHeight="1">
      <c r="A33" s="14" t="s">
        <v>67</v>
      </c>
      <c r="B33" s="15" t="s">
        <v>68</v>
      </c>
      <c r="C33" s="16">
        <f t="shared" si="0"/>
        <v>79926.34</v>
      </c>
      <c r="D33" s="16">
        <f>D34+D36</f>
        <v>70875.67</v>
      </c>
      <c r="E33" s="16">
        <f aca="true" t="shared" si="8" ref="E33:J33">E34+E36</f>
        <v>9050.67</v>
      </c>
      <c r="F33" s="16">
        <f>F34+F36</f>
        <v>64243.34</v>
      </c>
      <c r="G33" s="16">
        <f t="shared" si="8"/>
        <v>81324.78</v>
      </c>
      <c r="H33" s="16">
        <f t="shared" si="8"/>
        <v>34007.15</v>
      </c>
      <c r="I33" s="16">
        <f t="shared" si="8"/>
        <v>47317.630000000005</v>
      </c>
      <c r="J33" s="16">
        <f t="shared" si="8"/>
        <v>66740.78</v>
      </c>
      <c r="K33" s="16">
        <f t="shared" si="4"/>
        <v>1398.4400000000023</v>
      </c>
      <c r="L33" s="18">
        <f t="shared" si="5"/>
        <v>0.0174966100036609</v>
      </c>
      <c r="M33" s="16">
        <f>J33-F33</f>
        <v>2497.4400000000023</v>
      </c>
      <c r="N33" s="18">
        <f t="shared" si="7"/>
        <v>0.038874691135299046</v>
      </c>
    </row>
    <row r="34" spans="1:14" ht="30" customHeight="1">
      <c r="A34" s="14" t="s">
        <v>69</v>
      </c>
      <c r="B34" s="15" t="s">
        <v>70</v>
      </c>
      <c r="C34" s="16">
        <f t="shared" si="0"/>
        <v>128</v>
      </c>
      <c r="D34" s="16">
        <v>128</v>
      </c>
      <c r="E34" s="17"/>
      <c r="F34" s="16">
        <f>C34</f>
        <v>128</v>
      </c>
      <c r="G34" s="16">
        <f t="shared" si="2"/>
        <v>0</v>
      </c>
      <c r="H34" s="16"/>
      <c r="I34" s="16"/>
      <c r="J34" s="16">
        <f>G34</f>
        <v>0</v>
      </c>
      <c r="K34" s="16">
        <f t="shared" si="4"/>
        <v>-128</v>
      </c>
      <c r="L34" s="18">
        <f t="shared" si="5"/>
        <v>-1</v>
      </c>
      <c r="M34" s="16">
        <f t="shared" si="6"/>
        <v>-128</v>
      </c>
      <c r="N34" s="18">
        <f t="shared" si="7"/>
        <v>-1</v>
      </c>
    </row>
    <row r="35" spans="1:14" ht="30" customHeight="1">
      <c r="A35" s="14" t="s">
        <v>71</v>
      </c>
      <c r="B35" s="15" t="s">
        <v>72</v>
      </c>
      <c r="C35" s="16">
        <f t="shared" si="0"/>
        <v>128</v>
      </c>
      <c r="D35" s="16">
        <v>128</v>
      </c>
      <c r="E35" s="17"/>
      <c r="F35" s="16">
        <f>C35</f>
        <v>128</v>
      </c>
      <c r="G35" s="16">
        <f t="shared" si="2"/>
        <v>0</v>
      </c>
      <c r="H35" s="16"/>
      <c r="I35" s="16"/>
      <c r="J35" s="16">
        <f>G35</f>
        <v>0</v>
      </c>
      <c r="K35" s="16">
        <f t="shared" si="4"/>
        <v>-128</v>
      </c>
      <c r="L35" s="18">
        <f t="shared" si="5"/>
        <v>-1</v>
      </c>
      <c r="M35" s="16">
        <f t="shared" si="6"/>
        <v>-128</v>
      </c>
      <c r="N35" s="18">
        <f t="shared" si="7"/>
        <v>-1</v>
      </c>
    </row>
    <row r="36" spans="1:14" ht="30" customHeight="1">
      <c r="A36" s="14" t="s">
        <v>73</v>
      </c>
      <c r="B36" s="15" t="s">
        <v>74</v>
      </c>
      <c r="C36" s="16">
        <f t="shared" si="0"/>
        <v>79798.34</v>
      </c>
      <c r="D36" s="16">
        <f>D37+D38+D39+D40+D41+D42</f>
        <v>70747.67</v>
      </c>
      <c r="E36" s="16">
        <f aca="true" t="shared" si="9" ref="E36:J36">E37+E38+E39+E40+E41+E42</f>
        <v>9050.67</v>
      </c>
      <c r="F36" s="16">
        <f t="shared" si="9"/>
        <v>64115.34</v>
      </c>
      <c r="G36" s="16">
        <f t="shared" si="9"/>
        <v>81324.78</v>
      </c>
      <c r="H36" s="16">
        <f t="shared" si="9"/>
        <v>34007.15</v>
      </c>
      <c r="I36" s="16">
        <f t="shared" si="9"/>
        <v>47317.630000000005</v>
      </c>
      <c r="J36" s="16">
        <f t="shared" si="9"/>
        <v>66740.78</v>
      </c>
      <c r="K36" s="16">
        <f t="shared" si="4"/>
        <v>1526.4400000000023</v>
      </c>
      <c r="L36" s="18">
        <f t="shared" si="5"/>
        <v>0.01912871871770769</v>
      </c>
      <c r="M36" s="16">
        <f t="shared" si="6"/>
        <v>2625.4400000000023</v>
      </c>
      <c r="N36" s="18">
        <f t="shared" si="7"/>
        <v>0.04094870275974521</v>
      </c>
    </row>
    <row r="37" spans="1:14" ht="30" customHeight="1">
      <c r="A37" s="14" t="s">
        <v>75</v>
      </c>
      <c r="B37" s="15" t="s">
        <v>76</v>
      </c>
      <c r="C37" s="16">
        <f t="shared" si="0"/>
        <v>17035.94</v>
      </c>
      <c r="D37" s="16">
        <v>16514.64</v>
      </c>
      <c r="E37" s="17">
        <v>521.3</v>
      </c>
      <c r="F37" s="16">
        <f>C37</f>
        <v>17035.94</v>
      </c>
      <c r="G37" s="16">
        <f t="shared" si="2"/>
        <v>15867.22</v>
      </c>
      <c r="H37" s="16">
        <v>15867.22</v>
      </c>
      <c r="I37" s="16"/>
      <c r="J37" s="16">
        <f>G37</f>
        <v>15867.22</v>
      </c>
      <c r="K37" s="16">
        <f t="shared" si="4"/>
        <v>-1168.7199999999993</v>
      </c>
      <c r="L37" s="18">
        <f t="shared" si="5"/>
        <v>-0.0686032000582298</v>
      </c>
      <c r="M37" s="16">
        <f t="shared" si="6"/>
        <v>-1168.7199999999993</v>
      </c>
      <c r="N37" s="18">
        <f t="shared" si="7"/>
        <v>-0.0686032000582298</v>
      </c>
    </row>
    <row r="38" spans="1:14" ht="30" customHeight="1">
      <c r="A38" s="14" t="s">
        <v>77</v>
      </c>
      <c r="B38" s="15" t="s">
        <v>78</v>
      </c>
      <c r="C38" s="16">
        <f t="shared" si="0"/>
        <v>2603.59</v>
      </c>
      <c r="D38" s="16">
        <v>1761.85</v>
      </c>
      <c r="E38" s="17">
        <v>841.74</v>
      </c>
      <c r="F38" s="16">
        <f>C38</f>
        <v>2603.59</v>
      </c>
      <c r="G38" s="16">
        <f t="shared" si="2"/>
        <v>3910.49</v>
      </c>
      <c r="H38" s="16"/>
      <c r="I38" s="16">
        <v>3910.49</v>
      </c>
      <c r="J38" s="16">
        <f>G38</f>
        <v>3910.49</v>
      </c>
      <c r="K38" s="16">
        <f t="shared" si="4"/>
        <v>1306.8999999999996</v>
      </c>
      <c r="L38" s="18">
        <f t="shared" si="5"/>
        <v>0.5019607541894076</v>
      </c>
      <c r="M38" s="16">
        <f t="shared" si="6"/>
        <v>1306.8999999999996</v>
      </c>
      <c r="N38" s="18">
        <f t="shared" si="7"/>
        <v>0.5019607541894076</v>
      </c>
    </row>
    <row r="39" spans="1:14" ht="30" customHeight="1">
      <c r="A39" s="14" t="s">
        <v>79</v>
      </c>
      <c r="B39" s="15" t="s">
        <v>80</v>
      </c>
      <c r="C39" s="16">
        <f t="shared" si="0"/>
        <v>4223.05</v>
      </c>
      <c r="D39" s="16">
        <v>2577.75</v>
      </c>
      <c r="E39" s="17">
        <v>1645.3</v>
      </c>
      <c r="F39" s="16">
        <v>2009.0499999999997</v>
      </c>
      <c r="G39" s="16">
        <f t="shared" si="2"/>
        <v>2047.05</v>
      </c>
      <c r="H39" s="16">
        <v>2047.05</v>
      </c>
      <c r="I39" s="16"/>
      <c r="J39" s="16">
        <f>G39</f>
        <v>2047.05</v>
      </c>
      <c r="K39" s="16">
        <f t="shared" si="4"/>
        <v>-2176</v>
      </c>
      <c r="L39" s="18">
        <f t="shared" si="5"/>
        <v>-0.5152674015225962</v>
      </c>
      <c r="M39" s="16">
        <f t="shared" si="6"/>
        <v>38.00000000000023</v>
      </c>
      <c r="N39" s="18">
        <f t="shared" si="7"/>
        <v>0.018914412284413148</v>
      </c>
    </row>
    <row r="40" spans="1:14" ht="30" customHeight="1">
      <c r="A40" s="14" t="s">
        <v>81</v>
      </c>
      <c r="B40" s="15" t="s">
        <v>82</v>
      </c>
      <c r="C40" s="16">
        <f t="shared" si="0"/>
        <v>4417</v>
      </c>
      <c r="D40" s="16">
        <v>4378.75</v>
      </c>
      <c r="E40" s="17">
        <v>38.25</v>
      </c>
      <c r="F40" s="16">
        <f>C40</f>
        <v>4417</v>
      </c>
      <c r="G40" s="16">
        <f t="shared" si="2"/>
        <v>4673.77</v>
      </c>
      <c r="H40" s="16"/>
      <c r="I40" s="16">
        <v>4673.77</v>
      </c>
      <c r="J40" s="16">
        <f>G40</f>
        <v>4673.77</v>
      </c>
      <c r="K40" s="16">
        <f t="shared" si="4"/>
        <v>256.77000000000044</v>
      </c>
      <c r="L40" s="18">
        <f t="shared" si="5"/>
        <v>0.05813221643649546</v>
      </c>
      <c r="M40" s="16">
        <f t="shared" si="6"/>
        <v>256.77000000000044</v>
      </c>
      <c r="N40" s="18">
        <f t="shared" si="7"/>
        <v>0.05813221643649546</v>
      </c>
    </row>
    <row r="41" spans="1:14" ht="30" customHeight="1">
      <c r="A41" s="14" t="s">
        <v>83</v>
      </c>
      <c r="B41" s="15" t="s">
        <v>84</v>
      </c>
      <c r="C41" s="16">
        <f t="shared" si="0"/>
        <v>10115.93</v>
      </c>
      <c r="D41" s="16">
        <v>8956.59</v>
      </c>
      <c r="E41" s="17">
        <v>1159.34</v>
      </c>
      <c r="F41" s="16">
        <f>C41</f>
        <v>10115.93</v>
      </c>
      <c r="G41" s="16">
        <f t="shared" si="2"/>
        <v>11731.72</v>
      </c>
      <c r="H41" s="16"/>
      <c r="I41" s="16">
        <v>11731.72</v>
      </c>
      <c r="J41" s="16">
        <f>G41</f>
        <v>11731.72</v>
      </c>
      <c r="K41" s="16">
        <f t="shared" si="4"/>
        <v>1615.789999999999</v>
      </c>
      <c r="L41" s="18">
        <f t="shared" si="5"/>
        <v>0.15972728162413136</v>
      </c>
      <c r="M41" s="16">
        <f t="shared" si="6"/>
        <v>1615.789999999999</v>
      </c>
      <c r="N41" s="18">
        <f t="shared" si="7"/>
        <v>0.15972728162413136</v>
      </c>
    </row>
    <row r="42" spans="1:14" ht="30" customHeight="1">
      <c r="A42" s="14" t="s">
        <v>85</v>
      </c>
      <c r="B42" s="15" t="s">
        <v>86</v>
      </c>
      <c r="C42" s="16">
        <f t="shared" si="0"/>
        <v>41402.829999999994</v>
      </c>
      <c r="D42" s="16">
        <v>36558.09</v>
      </c>
      <c r="E42" s="17">
        <v>4844.74</v>
      </c>
      <c r="F42" s="17">
        <v>27933.83</v>
      </c>
      <c r="G42" s="16">
        <f t="shared" si="2"/>
        <v>43094.53</v>
      </c>
      <c r="H42" s="16">
        <v>16092.88</v>
      </c>
      <c r="I42" s="16">
        <v>27001.65</v>
      </c>
      <c r="J42" s="16">
        <v>28510.53</v>
      </c>
      <c r="K42" s="16">
        <f t="shared" si="4"/>
        <v>1691.7000000000044</v>
      </c>
      <c r="L42" s="18">
        <f t="shared" si="5"/>
        <v>0.04085952578603937</v>
      </c>
      <c r="M42" s="16">
        <f t="shared" si="6"/>
        <v>576.6999999999971</v>
      </c>
      <c r="N42" s="18">
        <f t="shared" si="7"/>
        <v>0.020645217644698097</v>
      </c>
    </row>
    <row r="43" spans="1:14" ht="30" customHeight="1">
      <c r="A43" s="14" t="s">
        <v>87</v>
      </c>
      <c r="B43" s="15" t="s">
        <v>88</v>
      </c>
      <c r="C43" s="16">
        <f t="shared" si="0"/>
        <v>6798.99</v>
      </c>
      <c r="D43" s="16">
        <f>D44</f>
        <v>6782.49</v>
      </c>
      <c r="E43" s="16">
        <f>E44</f>
        <v>16.5</v>
      </c>
      <c r="F43" s="16">
        <f>C43</f>
        <v>6798.99</v>
      </c>
      <c r="G43" s="16">
        <f>G44</f>
        <v>6620</v>
      </c>
      <c r="H43" s="16">
        <f>H44</f>
        <v>0</v>
      </c>
      <c r="I43" s="16">
        <f>I44</f>
        <v>6620</v>
      </c>
      <c r="J43" s="16">
        <f>G43</f>
        <v>6620</v>
      </c>
      <c r="K43" s="16">
        <f t="shared" si="4"/>
        <v>-178.98999999999978</v>
      </c>
      <c r="L43" s="18">
        <f t="shared" si="5"/>
        <v>-0.026325969004219713</v>
      </c>
      <c r="M43" s="16">
        <f t="shared" si="6"/>
        <v>-178.98999999999978</v>
      </c>
      <c r="N43" s="18">
        <f t="shared" si="7"/>
        <v>-0.026325969004219713</v>
      </c>
    </row>
    <row r="44" spans="1:14" ht="30" customHeight="1">
      <c r="A44" s="14" t="s">
        <v>89</v>
      </c>
      <c r="B44" s="15" t="s">
        <v>90</v>
      </c>
      <c r="C44" s="16">
        <f t="shared" si="0"/>
        <v>6798.99</v>
      </c>
      <c r="D44" s="16">
        <f>D45+D46</f>
        <v>6782.49</v>
      </c>
      <c r="E44" s="16">
        <f>E45+E46</f>
        <v>16.5</v>
      </c>
      <c r="F44" s="16">
        <f aca="true" t="shared" si="10" ref="F44:F51">C44</f>
        <v>6798.99</v>
      </c>
      <c r="G44" s="16">
        <f>G45+G46</f>
        <v>6620</v>
      </c>
      <c r="H44" s="16">
        <f>H45+H46</f>
        <v>0</v>
      </c>
      <c r="I44" s="16">
        <f>I45+I46</f>
        <v>6620</v>
      </c>
      <c r="J44" s="16">
        <f aca="true" t="shared" si="11" ref="J44:J51">G44</f>
        <v>6620</v>
      </c>
      <c r="K44" s="16">
        <f t="shared" si="4"/>
        <v>-178.98999999999978</v>
      </c>
      <c r="L44" s="18">
        <f t="shared" si="5"/>
        <v>-0.026325969004219713</v>
      </c>
      <c r="M44" s="16">
        <f t="shared" si="6"/>
        <v>-178.98999999999978</v>
      </c>
      <c r="N44" s="18">
        <f t="shared" si="7"/>
        <v>-0.026325969004219713</v>
      </c>
    </row>
    <row r="45" spans="1:14" ht="30" customHeight="1">
      <c r="A45" s="14" t="s">
        <v>91</v>
      </c>
      <c r="B45" s="15" t="s">
        <v>92</v>
      </c>
      <c r="C45" s="16">
        <f t="shared" si="0"/>
        <v>219</v>
      </c>
      <c r="D45" s="16">
        <v>219</v>
      </c>
      <c r="E45" s="17"/>
      <c r="F45" s="16">
        <f t="shared" si="10"/>
        <v>219</v>
      </c>
      <c r="G45" s="16">
        <f t="shared" si="2"/>
        <v>0</v>
      </c>
      <c r="H45" s="16"/>
      <c r="I45" s="16"/>
      <c r="J45" s="16">
        <f t="shared" si="11"/>
        <v>0</v>
      </c>
      <c r="K45" s="16">
        <f t="shared" si="4"/>
        <v>-219</v>
      </c>
      <c r="L45" s="18">
        <f t="shared" si="5"/>
        <v>-1</v>
      </c>
      <c r="M45" s="16">
        <f t="shared" si="6"/>
        <v>-219</v>
      </c>
      <c r="N45" s="18">
        <f t="shared" si="7"/>
        <v>-1</v>
      </c>
    </row>
    <row r="46" spans="1:14" ht="30" customHeight="1">
      <c r="A46" s="14" t="s">
        <v>93</v>
      </c>
      <c r="B46" s="15" t="s">
        <v>94</v>
      </c>
      <c r="C46" s="16">
        <f t="shared" si="0"/>
        <v>6579.99</v>
      </c>
      <c r="D46" s="16">
        <v>6563.49</v>
      </c>
      <c r="E46" s="17">
        <v>16.5</v>
      </c>
      <c r="F46" s="16">
        <f t="shared" si="10"/>
        <v>6579.99</v>
      </c>
      <c r="G46" s="16">
        <f t="shared" si="2"/>
        <v>6620</v>
      </c>
      <c r="H46" s="16"/>
      <c r="I46" s="16">
        <v>6620</v>
      </c>
      <c r="J46" s="16">
        <f t="shared" si="11"/>
        <v>6620</v>
      </c>
      <c r="K46" s="16">
        <f t="shared" si="4"/>
        <v>40.01000000000022</v>
      </c>
      <c r="L46" s="18">
        <f t="shared" si="5"/>
        <v>0.006080556353429142</v>
      </c>
      <c r="M46" s="16">
        <f t="shared" si="6"/>
        <v>40.01000000000022</v>
      </c>
      <c r="N46" s="18">
        <f t="shared" si="7"/>
        <v>0.006080556353429142</v>
      </c>
    </row>
    <row r="47" spans="1:14" ht="30" customHeight="1">
      <c r="A47" s="14" t="s">
        <v>95</v>
      </c>
      <c r="B47" s="15" t="s">
        <v>96</v>
      </c>
      <c r="C47" s="16">
        <f t="shared" si="0"/>
        <v>9000</v>
      </c>
      <c r="D47" s="16">
        <f>D48</f>
        <v>8736.32</v>
      </c>
      <c r="E47" s="16">
        <f>E48</f>
        <v>263.68</v>
      </c>
      <c r="F47" s="16">
        <f t="shared" si="10"/>
        <v>9000</v>
      </c>
      <c r="G47" s="16">
        <f>G48</f>
        <v>11160</v>
      </c>
      <c r="H47" s="16">
        <f>H48</f>
        <v>11160</v>
      </c>
      <c r="I47" s="16">
        <f>I48</f>
        <v>0</v>
      </c>
      <c r="J47" s="16">
        <f t="shared" si="11"/>
        <v>11160</v>
      </c>
      <c r="K47" s="16">
        <f t="shared" si="4"/>
        <v>2160</v>
      </c>
      <c r="L47" s="18">
        <f t="shared" si="5"/>
        <v>0.24</v>
      </c>
      <c r="M47" s="16">
        <f t="shared" si="6"/>
        <v>2160</v>
      </c>
      <c r="N47" s="18">
        <f t="shared" si="7"/>
        <v>0.24</v>
      </c>
    </row>
    <row r="48" spans="1:14" ht="30" customHeight="1">
      <c r="A48" s="14" t="s">
        <v>97</v>
      </c>
      <c r="B48" s="15" t="s">
        <v>98</v>
      </c>
      <c r="C48" s="16">
        <f t="shared" si="0"/>
        <v>9000</v>
      </c>
      <c r="D48" s="16">
        <f>D49+D50+D51</f>
        <v>8736.32</v>
      </c>
      <c r="E48" s="16">
        <f>E49+E50+E51</f>
        <v>263.68</v>
      </c>
      <c r="F48" s="16">
        <f t="shared" si="10"/>
        <v>9000</v>
      </c>
      <c r="G48" s="16">
        <f>G49+G50+G51</f>
        <v>11160</v>
      </c>
      <c r="H48" s="16">
        <f>H49+H50+H51</f>
        <v>11160</v>
      </c>
      <c r="I48" s="16">
        <f>I49+I50+I51</f>
        <v>0</v>
      </c>
      <c r="J48" s="16">
        <f t="shared" si="11"/>
        <v>11160</v>
      </c>
      <c r="K48" s="16">
        <f t="shared" si="4"/>
        <v>2160</v>
      </c>
      <c r="L48" s="18">
        <f t="shared" si="5"/>
        <v>0.24</v>
      </c>
      <c r="M48" s="16">
        <f t="shared" si="6"/>
        <v>2160</v>
      </c>
      <c r="N48" s="18">
        <f>M48/F48*100%</f>
        <v>0.24</v>
      </c>
    </row>
    <row r="49" spans="1:14" ht="30" customHeight="1">
      <c r="A49" s="14" t="s">
        <v>99</v>
      </c>
      <c r="B49" s="15" t="s">
        <v>100</v>
      </c>
      <c r="C49" s="16">
        <f t="shared" si="0"/>
        <v>6200.01</v>
      </c>
      <c r="D49" s="16">
        <v>6065.63</v>
      </c>
      <c r="E49" s="17">
        <v>134.38</v>
      </c>
      <c r="F49" s="16">
        <f t="shared" si="10"/>
        <v>6200.01</v>
      </c>
      <c r="G49" s="16">
        <f t="shared" si="2"/>
        <v>8500</v>
      </c>
      <c r="H49" s="16">
        <v>8500</v>
      </c>
      <c r="I49" s="16"/>
      <c r="J49" s="16">
        <f t="shared" si="11"/>
        <v>8500</v>
      </c>
      <c r="K49" s="16">
        <f t="shared" si="4"/>
        <v>2299.99</v>
      </c>
      <c r="L49" s="18">
        <f t="shared" si="5"/>
        <v>0.3709655307007569</v>
      </c>
      <c r="M49" s="16">
        <f t="shared" si="6"/>
        <v>2299.99</v>
      </c>
      <c r="N49" s="18">
        <f t="shared" si="7"/>
        <v>0.3709655307007569</v>
      </c>
    </row>
    <row r="50" spans="1:14" ht="30" customHeight="1">
      <c r="A50" s="14" t="s">
        <v>101</v>
      </c>
      <c r="B50" s="15" t="s">
        <v>102</v>
      </c>
      <c r="C50" s="16">
        <f t="shared" si="0"/>
        <v>1600</v>
      </c>
      <c r="D50" s="16">
        <v>1494.57</v>
      </c>
      <c r="E50" s="17">
        <v>105.43</v>
      </c>
      <c r="F50" s="16">
        <f t="shared" si="10"/>
        <v>1600</v>
      </c>
      <c r="G50" s="16">
        <f t="shared" si="2"/>
        <v>1860</v>
      </c>
      <c r="H50" s="16">
        <v>1860</v>
      </c>
      <c r="I50" s="16"/>
      <c r="J50" s="16">
        <f t="shared" si="11"/>
        <v>1860</v>
      </c>
      <c r="K50" s="16">
        <f t="shared" si="4"/>
        <v>260</v>
      </c>
      <c r="L50" s="18">
        <f t="shared" si="5"/>
        <v>0.1625</v>
      </c>
      <c r="M50" s="16">
        <f t="shared" si="6"/>
        <v>260</v>
      </c>
      <c r="N50" s="18">
        <f t="shared" si="7"/>
        <v>0.1625</v>
      </c>
    </row>
    <row r="51" spans="1:14" ht="30" customHeight="1">
      <c r="A51" s="14" t="s">
        <v>103</v>
      </c>
      <c r="B51" s="15" t="s">
        <v>104</v>
      </c>
      <c r="C51" s="16">
        <f t="shared" si="0"/>
        <v>1199.9899999999998</v>
      </c>
      <c r="D51" s="16">
        <v>1176.12</v>
      </c>
      <c r="E51" s="17">
        <v>23.87</v>
      </c>
      <c r="F51" s="16">
        <f t="shared" si="10"/>
        <v>1199.9899999999998</v>
      </c>
      <c r="G51" s="16">
        <f t="shared" si="2"/>
        <v>800</v>
      </c>
      <c r="H51" s="16">
        <v>800</v>
      </c>
      <c r="I51" s="16"/>
      <c r="J51" s="16">
        <f t="shared" si="11"/>
        <v>800</v>
      </c>
      <c r="K51" s="16">
        <f t="shared" si="4"/>
        <v>-399.9899999999998</v>
      </c>
      <c r="L51" s="18">
        <f t="shared" si="5"/>
        <v>-0.333327777731481</v>
      </c>
      <c r="M51" s="16">
        <f t="shared" si="6"/>
        <v>-399.9899999999998</v>
      </c>
      <c r="N51" s="18">
        <f t="shared" si="7"/>
        <v>-0.333327777731481</v>
      </c>
    </row>
    <row r="52" spans="1:14" ht="30" customHeight="1">
      <c r="A52" s="24" t="s">
        <v>108</v>
      </c>
      <c r="B52" s="25"/>
      <c r="C52" s="16">
        <f aca="true" t="shared" si="12" ref="C52:K52">C47+C43++C33+C30+C25+C20+C17+C13+C10+C7</f>
        <v>179219.82999999996</v>
      </c>
      <c r="D52" s="16">
        <f t="shared" si="12"/>
        <v>159165.65999999995</v>
      </c>
      <c r="E52" s="16">
        <f t="shared" si="12"/>
        <v>20054.17</v>
      </c>
      <c r="F52" s="16">
        <f>F47+F43++F33+F30+F25+F20+F17+F13+F10+F7</f>
        <v>163536.82999999996</v>
      </c>
      <c r="G52" s="16">
        <f t="shared" si="12"/>
        <v>196160.88999999998</v>
      </c>
      <c r="H52" s="16">
        <f t="shared" si="12"/>
        <v>139927.5</v>
      </c>
      <c r="I52" s="16">
        <f t="shared" si="12"/>
        <v>56233.39000000001</v>
      </c>
      <c r="J52" s="16">
        <f t="shared" si="12"/>
        <v>181576.88999999998</v>
      </c>
      <c r="K52" s="16">
        <f t="shared" si="12"/>
        <v>16941.060000000012</v>
      </c>
      <c r="L52" s="18">
        <f t="shared" si="5"/>
        <v>0.0945267049968746</v>
      </c>
      <c r="M52" s="16">
        <f>M47+M43++M33+M30+M25+M20+M17+M13+M10+M7</f>
        <v>18040.060000000012</v>
      </c>
      <c r="N52" s="18">
        <f t="shared" si="7"/>
        <v>0.1103119095557864</v>
      </c>
    </row>
    <row r="53" ht="13.5">
      <c r="E53" s="8"/>
    </row>
    <row r="54" ht="13.5">
      <c r="E54" s="8"/>
    </row>
    <row r="55" ht="13.5">
      <c r="E55" s="8"/>
    </row>
    <row r="56" ht="13.5">
      <c r="E56" s="8"/>
    </row>
    <row r="57" ht="13.5">
      <c r="E57" s="8"/>
    </row>
    <row r="58" ht="13.5">
      <c r="E58" s="8"/>
    </row>
    <row r="59" ht="13.5">
      <c r="E59" s="8"/>
    </row>
    <row r="60" ht="13.5">
      <c r="E60" s="8"/>
    </row>
    <row r="61" ht="13.5">
      <c r="E61" s="8"/>
    </row>
    <row r="62" ht="13.5">
      <c r="E62" s="8"/>
    </row>
    <row r="63" ht="13.5">
      <c r="E63" s="8"/>
    </row>
    <row r="64" ht="13.5">
      <c r="E64" s="8"/>
    </row>
    <row r="65" ht="13.5">
      <c r="E65" s="8"/>
    </row>
    <row r="66" ht="13.5">
      <c r="E66" s="8"/>
    </row>
    <row r="67" ht="13.5">
      <c r="E67" s="8"/>
    </row>
    <row r="68" ht="13.5">
      <c r="E68" s="8"/>
    </row>
    <row r="69" ht="13.5">
      <c r="E69" s="8"/>
    </row>
    <row r="70" ht="13.5">
      <c r="E70" s="8"/>
    </row>
    <row r="71" ht="13.5">
      <c r="E71" s="8"/>
    </row>
    <row r="72" ht="13.5">
      <c r="E72" s="8"/>
    </row>
  </sheetData>
  <sheetProtection/>
  <mergeCells count="15">
    <mergeCell ref="J5:J6"/>
    <mergeCell ref="A2:N2"/>
    <mergeCell ref="A3:D3"/>
    <mergeCell ref="M3:N3"/>
    <mergeCell ref="A4:B4"/>
    <mergeCell ref="C4:F4"/>
    <mergeCell ref="G4:J4"/>
    <mergeCell ref="K4:L5"/>
    <mergeCell ref="M4:N5"/>
    <mergeCell ref="A52:B52"/>
    <mergeCell ref="C5:E5"/>
    <mergeCell ref="G5:I5"/>
    <mergeCell ref="A5:A6"/>
    <mergeCell ref="B5:B6"/>
    <mergeCell ref="F5:F6"/>
  </mergeCells>
  <printOptions horizontalCentered="1"/>
  <pageMargins left="0.1968503937007874" right="0.1968503937007874" top="0.35433070866141736" bottom="0.2362204724409449" header="0.1574803149606299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liuss</cp:lastModifiedBy>
  <cp:lastPrinted>2014-04-02T00:56:23Z</cp:lastPrinted>
  <dcterms:created xsi:type="dcterms:W3CDTF">2014-01-15T00:52:31Z</dcterms:created>
  <dcterms:modified xsi:type="dcterms:W3CDTF">2014-04-16T07:09:27Z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